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440" windowHeight="9405"/>
  </bookViews>
  <sheets>
    <sheet name="UA on Physical Media" sheetId="1" r:id="rId1"/>
  </sheets>
  <calcPr calcId="145621"/>
</workbook>
</file>

<file path=xl/calcChain.xml><?xml version="1.0" encoding="utf-8"?>
<calcChain xmlns="http://schemas.openxmlformats.org/spreadsheetml/2006/main">
  <c r="E31" i="1" l="1"/>
  <c r="I25" i="1" l="1"/>
  <c r="I24" i="1"/>
  <c r="I23" i="1"/>
  <c r="I21" i="1"/>
  <c r="I20" i="1"/>
  <c r="I19" i="1"/>
  <c r="I18" i="1"/>
  <c r="I16" i="1"/>
  <c r="I15" i="1"/>
  <c r="I14" i="1"/>
  <c r="I12" i="1"/>
  <c r="I11" i="1"/>
  <c r="I10" i="1"/>
  <c r="I9" i="1"/>
  <c r="I8" i="1"/>
  <c r="I4" i="1"/>
  <c r="I7" i="1"/>
  <c r="I6" i="1"/>
  <c r="I5" i="1"/>
  <c r="I3" i="1"/>
  <c r="I2" i="1"/>
  <c r="E28" i="1"/>
  <c r="I28" i="1" l="1"/>
  <c r="I32" i="1"/>
</calcChain>
</file>

<file path=xl/sharedStrings.xml><?xml version="1.0" encoding="utf-8"?>
<sst xmlns="http://schemas.openxmlformats.org/spreadsheetml/2006/main" count="251" uniqueCount="112">
  <si>
    <t>Collection Number</t>
  </si>
  <si>
    <t>Collection Name</t>
  </si>
  <si>
    <t>Location within collection (Box/Folder #) (shelf #)</t>
  </si>
  <si>
    <t>Media Type</t>
  </si>
  <si>
    <t>Quantity</t>
  </si>
  <si>
    <t>Media Label (e.g. Memorex CD 700MB)</t>
  </si>
  <si>
    <t>Media Markings (owner-generated labels)</t>
  </si>
  <si>
    <t>Size, maximum (MB) each</t>
  </si>
  <si>
    <t>Size, maximum (MB), total</t>
  </si>
  <si>
    <t>Notes</t>
  </si>
  <si>
    <t>Local Subject</t>
  </si>
  <si>
    <t>Location (PNB, JPL, ITC)</t>
  </si>
  <si>
    <t>CD</t>
  </si>
  <si>
    <t>Box 1</t>
  </si>
  <si>
    <t>Zip disk</t>
  </si>
  <si>
    <t>3.5" floppy disk</t>
  </si>
  <si>
    <t>DVD</t>
  </si>
  <si>
    <t>Box 7</t>
  </si>
  <si>
    <t>UA 001.03</t>
  </si>
  <si>
    <t>UTSA University Archives Vertical File, 1970-20011</t>
  </si>
  <si>
    <t>Box 4</t>
  </si>
  <si>
    <t>Maxell DVD-R</t>
  </si>
  <si>
    <t>Marker: "Emma Tenayuca"</t>
  </si>
  <si>
    <t>folder: Institute of Texan Cultures, Emma Tenayuka Exhibit</t>
  </si>
  <si>
    <t>UTSA Records</t>
  </si>
  <si>
    <t>UTSA History</t>
  </si>
  <si>
    <t>ITC</t>
  </si>
  <si>
    <t>Box 1</t>
  </si>
  <si>
    <t>TDK DVD-R</t>
  </si>
  <si>
    <t>folder: Art Gallery exhibition catalogs 1986-2007 &amp; undated</t>
  </si>
  <si>
    <t>UA 004.01</t>
  </si>
  <si>
    <t>UTSA. Office of the President Records, 1971-2006</t>
  </si>
  <si>
    <t>Acc. 2007-102, Box 4, Folder 15</t>
  </si>
  <si>
    <t>none, blocked by label</t>
  </si>
  <si>
    <t>Printed label: NPSAS 2000 Data Analysis Systems, US Dept. of Education, 2001</t>
  </si>
  <si>
    <t>between folders, before the "Meetings 2001" folder</t>
  </si>
  <si>
    <t>UA 005.04</t>
  </si>
  <si>
    <t>UTSA Library: Archives &amp; Special Collections Department Records, 1979-2009</t>
  </si>
  <si>
    <t>5.25" floppy disk</t>
  </si>
  <si>
    <t>Verbatim DataLife MD 2-D &amp; MD 2HD</t>
  </si>
  <si>
    <t>Adhesive labels on some, with dates in pencil</t>
  </si>
  <si>
    <t>Finding aid stated: "High Density--floppy disk 1995-96, 94-95, 93-94, 91-92, 92"</t>
  </si>
  <si>
    <t>UA 015.01.05</t>
  </si>
  <si>
    <t>UTSA: ITC: Exhibit Floor Task Group Records, 1993-1998</t>
  </si>
  <si>
    <t>Sony HD MFD-2HD &amp; 3M HD IBM format</t>
  </si>
  <si>
    <t>Marker: EFTG Report; New Directions Presentation</t>
  </si>
  <si>
    <t>UA 015.01.09</t>
  </si>
  <si>
    <t>UTSA: ITC: Texas Folklife Festival Department Records, 1970-2008</t>
  </si>
  <si>
    <t>Acc. 2010-037 Box OM 1</t>
  </si>
  <si>
    <t>Boutique preservation, each in it's own sleeve with labels written on outside</t>
  </si>
  <si>
    <t>Verbatim DataLife Plus, Sony CD-R, Imation CD-R</t>
  </si>
  <si>
    <t>UA 16.01.02</t>
  </si>
  <si>
    <t>UTSA. Office of Public Affairs</t>
  </si>
  <si>
    <t>Acc. 2008-033, envelope (unprocessed)</t>
  </si>
  <si>
    <t>Verbatim DVD-RW</t>
  </si>
  <si>
    <t>JPL</t>
  </si>
  <si>
    <t>UA 14.01</t>
  </si>
  <si>
    <t>UTSA. Center for Arcaeological Research</t>
  </si>
  <si>
    <t>Blocked by printed label</t>
  </si>
  <si>
    <t>Printed disc labelwith report information</t>
  </si>
  <si>
    <t>Each CD contains 1 PDF of a report</t>
  </si>
  <si>
    <t>Acc. 2014-016</t>
  </si>
  <si>
    <t>UA 99.0022</t>
  </si>
  <si>
    <t>Norma E. Cantu Papers, unprocessed</t>
  </si>
  <si>
    <t>Box 30</t>
  </si>
  <si>
    <t>Sony</t>
  </si>
  <si>
    <t>Written notes on disk labels</t>
  </si>
  <si>
    <t>Iomega Zip disk</t>
  </si>
  <si>
    <t>Post-It notes on disks</t>
  </si>
  <si>
    <t>Memorex, Sony, Verbatim</t>
  </si>
  <si>
    <t>Marker notes on discs</t>
  </si>
  <si>
    <t>CompUSA DVD-R, Verbatim, Sony</t>
  </si>
  <si>
    <t>Box 31</t>
  </si>
  <si>
    <t>FujiFilm, 3M, KAO, Verbatim, Maxell, Sony 2HD</t>
  </si>
  <si>
    <t>Markings on disk labels</t>
  </si>
  <si>
    <t>Iomega PC100 ZipDisk</t>
  </si>
  <si>
    <t>Markings on disk label</t>
  </si>
  <si>
    <t>FujiFilm, Sony</t>
  </si>
  <si>
    <t>Labels on most, some are commercially printed labels</t>
  </si>
  <si>
    <t>Some CDs are commercial music CDs</t>
  </si>
  <si>
    <t>Box 32</t>
  </si>
  <si>
    <t>Blocked by printed labels</t>
  </si>
  <si>
    <t>Commercially printed labels</t>
  </si>
  <si>
    <t>Commercial movies, PBS shows</t>
  </si>
  <si>
    <t>Box 36</t>
  </si>
  <si>
    <t>Verbatim</t>
  </si>
  <si>
    <t>Printed labels</t>
  </si>
  <si>
    <t>Notes say audio recordings</t>
  </si>
  <si>
    <t>Box 38</t>
  </si>
  <si>
    <t>Verbatim, IBM, Sony, 3M, Memorex</t>
  </si>
  <si>
    <t>Box within box 38, full of disks</t>
  </si>
  <si>
    <t>Box 39</t>
  </si>
  <si>
    <t>Verbatim HD</t>
  </si>
  <si>
    <t>Marker notes on disk</t>
  </si>
  <si>
    <t>Only disk in box</t>
  </si>
  <si>
    <t>Box 40</t>
  </si>
  <si>
    <t>Verbatim, Maxell, Sony</t>
  </si>
  <si>
    <t>FujiFilm, HP</t>
  </si>
  <si>
    <t>Marker notes on discs, cases</t>
  </si>
  <si>
    <t>Maxell, TDK, Verbatim, Sony</t>
  </si>
  <si>
    <t>GB</t>
  </si>
  <si>
    <t>MB</t>
  </si>
  <si>
    <t>Total disk size maximum:</t>
  </si>
  <si>
    <r>
      <rPr>
        <b/>
        <sz val="10"/>
        <color rgb="FF000000"/>
        <rFont val="Arial"/>
        <family val="2"/>
      </rPr>
      <t>Total disks</t>
    </r>
    <r>
      <rPr>
        <sz val="10"/>
        <color rgb="FF000000"/>
        <rFont val="Arial"/>
      </rPr>
      <t>:</t>
    </r>
  </si>
  <si>
    <t>Sleeve with info and marker: "Michele Monseau Gone Again II (cathedral), marker on DVD with contents</t>
  </si>
  <si>
    <t>Adhesive labels with dates and contents</t>
  </si>
  <si>
    <t>Marker labels on discs, some with cases &amp; content sheets</t>
  </si>
  <si>
    <t>Case label</t>
  </si>
  <si>
    <t>Contains 20k photos and a Mac database</t>
  </si>
  <si>
    <t>Disks in envelope with content list and label key</t>
  </si>
  <si>
    <t>Total size of Norma Cantu:</t>
  </si>
  <si>
    <t>Cantu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</si>
</sst>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4" borderId="10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1">
    <cellStyle name="Normal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70" zoomScaleNormal="70" workbookViewId="0">
      <pane ySplit="1" topLeftCell="A17" activePane="bottomLeft" state="frozen"/>
      <selection pane="bottomLeft" activeCell="F31" sqref="F31"/>
    </sheetView>
  </sheetViews>
  <sheetFormatPr defaultColWidth="17.140625" defaultRowHeight="12.75" customHeight="1" x14ac:dyDescent="0.2"/>
  <sheetData>
    <row r="1" spans="1:17" s="17" customFormat="1" ht="63.75" customHeigh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10</v>
      </c>
      <c r="M1" s="16" t="s">
        <v>11</v>
      </c>
      <c r="N1" s="16"/>
      <c r="O1" s="16"/>
      <c r="P1" s="16"/>
      <c r="Q1" s="16"/>
    </row>
    <row r="2" spans="1:17" ht="51" x14ac:dyDescent="0.2">
      <c r="A2" t="s">
        <v>18</v>
      </c>
      <c r="B2" t="s">
        <v>19</v>
      </c>
      <c r="C2" t="s">
        <v>20</v>
      </c>
      <c r="D2" s="10" t="s">
        <v>16</v>
      </c>
      <c r="E2" s="11">
        <v>2</v>
      </c>
      <c r="F2" t="s">
        <v>21</v>
      </c>
      <c r="G2" t="s">
        <v>22</v>
      </c>
      <c r="H2" s="11">
        <v>4812.8</v>
      </c>
      <c r="I2" s="11">
        <f>4812.8*4</f>
        <v>19251.2</v>
      </c>
      <c r="J2" t="s">
        <v>23</v>
      </c>
      <c r="K2" t="s">
        <v>24</v>
      </c>
      <c r="L2" t="s">
        <v>25</v>
      </c>
      <c r="M2" t="s">
        <v>26</v>
      </c>
    </row>
    <row r="3" spans="1:17" ht="89.25" x14ac:dyDescent="0.2">
      <c r="A3" t="s">
        <v>18</v>
      </c>
      <c r="B3" t="s">
        <v>19</v>
      </c>
      <c r="C3" t="s">
        <v>27</v>
      </c>
      <c r="D3" s="10" t="s">
        <v>16</v>
      </c>
      <c r="E3" s="11">
        <v>3</v>
      </c>
      <c r="F3" t="s">
        <v>28</v>
      </c>
      <c r="G3" t="s">
        <v>104</v>
      </c>
      <c r="H3" s="11">
        <v>4812.8</v>
      </c>
      <c r="I3" s="11">
        <f>4812.8*3</f>
        <v>14438.400000000001</v>
      </c>
      <c r="J3" t="s">
        <v>29</v>
      </c>
      <c r="K3" t="s">
        <v>24</v>
      </c>
      <c r="L3" t="s">
        <v>25</v>
      </c>
      <c r="M3" t="s">
        <v>26</v>
      </c>
    </row>
    <row r="4" spans="1:17" ht="63.75" x14ac:dyDescent="0.2">
      <c r="A4" t="s">
        <v>30</v>
      </c>
      <c r="B4" t="s">
        <v>31</v>
      </c>
      <c r="C4" t="s">
        <v>32</v>
      </c>
      <c r="D4" s="10" t="s">
        <v>12</v>
      </c>
      <c r="E4" s="12">
        <v>1</v>
      </c>
      <c r="F4" t="s">
        <v>33</v>
      </c>
      <c r="G4" t="s">
        <v>34</v>
      </c>
      <c r="H4" s="12">
        <v>737</v>
      </c>
      <c r="I4" s="12">
        <f>737*1</f>
        <v>737</v>
      </c>
      <c r="J4" t="s">
        <v>35</v>
      </c>
      <c r="K4" t="s">
        <v>24</v>
      </c>
      <c r="L4" t="s">
        <v>25</v>
      </c>
      <c r="M4" t="s">
        <v>26</v>
      </c>
    </row>
    <row r="5" spans="1:17" ht="76.5" x14ac:dyDescent="0.2">
      <c r="A5" t="s">
        <v>36</v>
      </c>
      <c r="B5" t="s">
        <v>37</v>
      </c>
      <c r="C5" t="s">
        <v>20</v>
      </c>
      <c r="D5" s="10" t="s">
        <v>38</v>
      </c>
      <c r="E5" s="13">
        <v>8</v>
      </c>
      <c r="F5" t="s">
        <v>39</v>
      </c>
      <c r="G5" t="s">
        <v>40</v>
      </c>
      <c r="H5" s="13">
        <v>0.35156300000000001</v>
      </c>
      <c r="I5" s="13">
        <f>0.351563*8</f>
        <v>2.8125040000000001</v>
      </c>
      <c r="J5" t="s">
        <v>41</v>
      </c>
      <c r="K5" t="s">
        <v>24</v>
      </c>
      <c r="L5" t="s">
        <v>25</v>
      </c>
      <c r="M5" t="s">
        <v>26</v>
      </c>
    </row>
    <row r="6" spans="1:17" ht="51" x14ac:dyDescent="0.2">
      <c r="A6" t="s">
        <v>42</v>
      </c>
      <c r="B6" t="s">
        <v>43</v>
      </c>
      <c r="C6" t="s">
        <v>13</v>
      </c>
      <c r="D6" s="10" t="s">
        <v>15</v>
      </c>
      <c r="E6" s="14">
        <v>2</v>
      </c>
      <c r="F6" t="s">
        <v>44</v>
      </c>
      <c r="G6" t="s">
        <v>45</v>
      </c>
      <c r="H6" s="14">
        <v>1.44</v>
      </c>
      <c r="I6" s="14">
        <f>1.44*2</f>
        <v>2.88</v>
      </c>
      <c r="K6" t="s">
        <v>24</v>
      </c>
      <c r="L6" t="s">
        <v>25</v>
      </c>
      <c r="M6" t="s">
        <v>26</v>
      </c>
    </row>
    <row r="7" spans="1:17" ht="63.75" x14ac:dyDescent="0.2">
      <c r="A7" t="s">
        <v>46</v>
      </c>
      <c r="B7" t="s">
        <v>47</v>
      </c>
      <c r="C7" t="s">
        <v>48</v>
      </c>
      <c r="D7" s="10" t="s">
        <v>15</v>
      </c>
      <c r="E7" s="14">
        <v>7</v>
      </c>
      <c r="G7" t="s">
        <v>105</v>
      </c>
      <c r="H7" s="14">
        <v>1.44</v>
      </c>
      <c r="I7" s="14">
        <f>1.44*7</f>
        <v>10.08</v>
      </c>
      <c r="J7" t="s">
        <v>49</v>
      </c>
      <c r="K7" t="s">
        <v>24</v>
      </c>
      <c r="L7" t="s">
        <v>25</v>
      </c>
      <c r="M7" t="s">
        <v>26</v>
      </c>
    </row>
    <row r="8" spans="1:17" ht="63.75" x14ac:dyDescent="0.2">
      <c r="A8" t="s">
        <v>46</v>
      </c>
      <c r="B8" t="s">
        <v>47</v>
      </c>
      <c r="C8" t="s">
        <v>48</v>
      </c>
      <c r="D8" s="10" t="s">
        <v>12</v>
      </c>
      <c r="E8" s="12">
        <v>34</v>
      </c>
      <c r="F8" t="s">
        <v>50</v>
      </c>
      <c r="G8" t="s">
        <v>106</v>
      </c>
      <c r="H8" s="12">
        <v>737</v>
      </c>
      <c r="I8" s="12">
        <f>737*34</f>
        <v>25058</v>
      </c>
      <c r="K8" t="s">
        <v>24</v>
      </c>
      <c r="L8" t="s">
        <v>25</v>
      </c>
      <c r="M8" t="s">
        <v>26</v>
      </c>
    </row>
    <row r="9" spans="1:17" ht="38.25" x14ac:dyDescent="0.2">
      <c r="A9" t="s">
        <v>51</v>
      </c>
      <c r="B9" t="s">
        <v>52</v>
      </c>
      <c r="C9" t="s">
        <v>53</v>
      </c>
      <c r="D9" s="10" t="s">
        <v>16</v>
      </c>
      <c r="E9" s="11">
        <v>1</v>
      </c>
      <c r="F9" t="s">
        <v>54</v>
      </c>
      <c r="G9" t="s">
        <v>107</v>
      </c>
      <c r="H9" s="11">
        <v>4812.8</v>
      </c>
      <c r="I9" s="11">
        <f>4812.8*1</f>
        <v>4812.8</v>
      </c>
      <c r="J9" t="s">
        <v>108</v>
      </c>
      <c r="K9" t="s">
        <v>24</v>
      </c>
      <c r="L9" t="s">
        <v>25</v>
      </c>
      <c r="M9" t="s">
        <v>55</v>
      </c>
    </row>
    <row r="10" spans="1:17" ht="38.25" x14ac:dyDescent="0.2">
      <c r="A10" t="s">
        <v>56</v>
      </c>
      <c r="B10" t="s">
        <v>57</v>
      </c>
      <c r="C10" t="s">
        <v>17</v>
      </c>
      <c r="D10" s="10" t="s">
        <v>12</v>
      </c>
      <c r="E10" s="12">
        <v>8</v>
      </c>
      <c r="F10" t="s">
        <v>58</v>
      </c>
      <c r="G10" t="s">
        <v>59</v>
      </c>
      <c r="H10" s="12">
        <v>737</v>
      </c>
      <c r="I10" s="12">
        <f>737*8</f>
        <v>5896</v>
      </c>
      <c r="J10" t="s">
        <v>60</v>
      </c>
      <c r="K10" t="s">
        <v>24</v>
      </c>
      <c r="L10" t="s">
        <v>25</v>
      </c>
      <c r="M10" t="s">
        <v>26</v>
      </c>
    </row>
    <row r="11" spans="1:17" ht="38.25" x14ac:dyDescent="0.2">
      <c r="A11" t="s">
        <v>56</v>
      </c>
      <c r="B11" t="s">
        <v>57</v>
      </c>
      <c r="C11" t="s">
        <v>61</v>
      </c>
      <c r="D11" s="10" t="s">
        <v>12</v>
      </c>
      <c r="E11" s="12">
        <v>12</v>
      </c>
      <c r="F11" t="s">
        <v>58</v>
      </c>
      <c r="G11" t="s">
        <v>59</v>
      </c>
      <c r="H11" s="12">
        <v>737</v>
      </c>
      <c r="I11" s="12">
        <f>737*12</f>
        <v>8844</v>
      </c>
      <c r="J11" t="s">
        <v>60</v>
      </c>
      <c r="K11" t="s">
        <v>24</v>
      </c>
      <c r="L11" t="s">
        <v>25</v>
      </c>
      <c r="M11" t="s">
        <v>26</v>
      </c>
    </row>
    <row r="12" spans="1:17" ht="38.25" x14ac:dyDescent="0.2">
      <c r="A12" t="s">
        <v>62</v>
      </c>
      <c r="B12" t="s">
        <v>63</v>
      </c>
      <c r="C12" t="s">
        <v>64</v>
      </c>
      <c r="D12" s="10" t="s">
        <v>15</v>
      </c>
      <c r="E12" s="14">
        <v>115</v>
      </c>
      <c r="F12" s="1" t="s">
        <v>65</v>
      </c>
      <c r="G12" t="s">
        <v>66</v>
      </c>
      <c r="H12" s="14">
        <v>1.44</v>
      </c>
      <c r="I12" s="14">
        <f>1.44*115</f>
        <v>165.6</v>
      </c>
      <c r="J12" t="s">
        <v>109</v>
      </c>
      <c r="K12" t="s">
        <v>24</v>
      </c>
      <c r="L12" t="s">
        <v>25</v>
      </c>
      <c r="M12" t="s">
        <v>26</v>
      </c>
    </row>
    <row r="13" spans="1:17" ht="38.25" x14ac:dyDescent="0.2">
      <c r="A13" t="s">
        <v>62</v>
      </c>
      <c r="B13" t="s">
        <v>63</v>
      </c>
      <c r="C13" t="s">
        <v>64</v>
      </c>
      <c r="D13" s="10" t="s">
        <v>14</v>
      </c>
      <c r="E13" s="15">
        <v>3</v>
      </c>
      <c r="F13" t="s">
        <v>67</v>
      </c>
      <c r="G13" t="s">
        <v>68</v>
      </c>
      <c r="H13" s="15">
        <v>100</v>
      </c>
      <c r="I13" s="15">
        <v>300</v>
      </c>
      <c r="K13" t="s">
        <v>24</v>
      </c>
      <c r="L13" t="s">
        <v>25</v>
      </c>
      <c r="M13" t="s">
        <v>26</v>
      </c>
    </row>
    <row r="14" spans="1:17" ht="38.25" x14ac:dyDescent="0.2">
      <c r="A14" t="s">
        <v>62</v>
      </c>
      <c r="B14" t="s">
        <v>63</v>
      </c>
      <c r="C14" t="s">
        <v>64</v>
      </c>
      <c r="D14" s="10" t="s">
        <v>12</v>
      </c>
      <c r="E14" s="12">
        <v>39</v>
      </c>
      <c r="F14" t="s">
        <v>69</v>
      </c>
      <c r="G14" t="s">
        <v>70</v>
      </c>
      <c r="H14" s="12">
        <v>737</v>
      </c>
      <c r="I14" s="12">
        <f>737*39</f>
        <v>28743</v>
      </c>
      <c r="K14" t="s">
        <v>24</v>
      </c>
      <c r="L14" t="s">
        <v>25</v>
      </c>
      <c r="M14" t="s">
        <v>26</v>
      </c>
    </row>
    <row r="15" spans="1:17" ht="38.25" x14ac:dyDescent="0.2">
      <c r="A15" t="s">
        <v>62</v>
      </c>
      <c r="B15" t="s">
        <v>63</v>
      </c>
      <c r="C15" t="s">
        <v>64</v>
      </c>
      <c r="D15" s="10" t="s">
        <v>16</v>
      </c>
      <c r="E15" s="11">
        <v>19</v>
      </c>
      <c r="F15" t="s">
        <v>71</v>
      </c>
      <c r="G15" t="s">
        <v>70</v>
      </c>
      <c r="H15" s="11">
        <v>4812.8</v>
      </c>
      <c r="I15" s="11">
        <f>4812.8*19</f>
        <v>91443.199999999997</v>
      </c>
      <c r="K15" t="s">
        <v>24</v>
      </c>
      <c r="L15" t="s">
        <v>25</v>
      </c>
      <c r="M15" t="s">
        <v>26</v>
      </c>
    </row>
    <row r="16" spans="1:17" ht="38.25" x14ac:dyDescent="0.2">
      <c r="A16" t="s">
        <v>62</v>
      </c>
      <c r="B16" t="s">
        <v>63</v>
      </c>
      <c r="C16" t="s">
        <v>72</v>
      </c>
      <c r="D16" s="10" t="s">
        <v>15</v>
      </c>
      <c r="E16" s="14">
        <v>75</v>
      </c>
      <c r="F16" t="s">
        <v>73</v>
      </c>
      <c r="G16" t="s">
        <v>74</v>
      </c>
      <c r="H16" s="14">
        <v>1.44</v>
      </c>
      <c r="I16" s="14">
        <f>1.44*75</f>
        <v>108</v>
      </c>
      <c r="K16" t="s">
        <v>24</v>
      </c>
      <c r="L16" t="s">
        <v>25</v>
      </c>
      <c r="M16" t="s">
        <v>26</v>
      </c>
    </row>
    <row r="17" spans="1:13" ht="38.25" x14ac:dyDescent="0.2">
      <c r="A17" t="s">
        <v>62</v>
      </c>
      <c r="B17" t="s">
        <v>63</v>
      </c>
      <c r="C17" t="s">
        <v>72</v>
      </c>
      <c r="D17" s="10" t="s">
        <v>14</v>
      </c>
      <c r="E17" s="15">
        <v>1</v>
      </c>
      <c r="F17" t="s">
        <v>75</v>
      </c>
      <c r="G17" t="s">
        <v>76</v>
      </c>
      <c r="H17" s="15">
        <v>100</v>
      </c>
      <c r="I17" s="15">
        <v>100</v>
      </c>
      <c r="K17" t="s">
        <v>24</v>
      </c>
      <c r="L17" t="s">
        <v>25</v>
      </c>
      <c r="M17" t="s">
        <v>26</v>
      </c>
    </row>
    <row r="18" spans="1:13" ht="51" x14ac:dyDescent="0.2">
      <c r="A18" t="s">
        <v>62</v>
      </c>
      <c r="B18" t="s">
        <v>63</v>
      </c>
      <c r="C18" t="s">
        <v>72</v>
      </c>
      <c r="D18" s="10" t="s">
        <v>12</v>
      </c>
      <c r="E18" s="12">
        <v>5</v>
      </c>
      <c r="F18" t="s">
        <v>77</v>
      </c>
      <c r="G18" t="s">
        <v>78</v>
      </c>
      <c r="H18" s="12">
        <v>737</v>
      </c>
      <c r="I18" s="12">
        <f>737*5</f>
        <v>3685</v>
      </c>
      <c r="J18" t="s">
        <v>79</v>
      </c>
      <c r="K18" t="s">
        <v>24</v>
      </c>
      <c r="L18" t="s">
        <v>25</v>
      </c>
      <c r="M18" t="s">
        <v>26</v>
      </c>
    </row>
    <row r="19" spans="1:13" ht="38.25" x14ac:dyDescent="0.2">
      <c r="A19" t="s">
        <v>62</v>
      </c>
      <c r="B19" t="s">
        <v>63</v>
      </c>
      <c r="C19" t="s">
        <v>80</v>
      </c>
      <c r="D19" s="10" t="s">
        <v>16</v>
      </c>
      <c r="E19" s="11">
        <v>13</v>
      </c>
      <c r="F19" t="s">
        <v>81</v>
      </c>
      <c r="G19" t="s">
        <v>82</v>
      </c>
      <c r="H19" s="11">
        <v>4812.8</v>
      </c>
      <c r="I19" s="11">
        <f>4812.8*13</f>
        <v>62566.400000000001</v>
      </c>
      <c r="J19" t="s">
        <v>83</v>
      </c>
      <c r="K19" t="s">
        <v>24</v>
      </c>
      <c r="L19" t="s">
        <v>25</v>
      </c>
      <c r="M19" t="s">
        <v>26</v>
      </c>
    </row>
    <row r="20" spans="1:13" ht="38.25" x14ac:dyDescent="0.2">
      <c r="A20" t="s">
        <v>62</v>
      </c>
      <c r="B20" t="s">
        <v>63</v>
      </c>
      <c r="C20" t="s">
        <v>84</v>
      </c>
      <c r="D20" s="10" t="s">
        <v>16</v>
      </c>
      <c r="E20" s="11">
        <v>21</v>
      </c>
      <c r="F20" t="s">
        <v>85</v>
      </c>
      <c r="G20" t="s">
        <v>86</v>
      </c>
      <c r="H20" s="11">
        <v>4812.8</v>
      </c>
      <c r="I20" s="11">
        <f>4812.8*21</f>
        <v>101068.8</v>
      </c>
      <c r="J20" t="s">
        <v>87</v>
      </c>
      <c r="K20" t="s">
        <v>24</v>
      </c>
      <c r="L20" t="s">
        <v>25</v>
      </c>
      <c r="M20" t="s">
        <v>26</v>
      </c>
    </row>
    <row r="21" spans="1:13" ht="38.25" x14ac:dyDescent="0.2">
      <c r="A21" t="s">
        <v>62</v>
      </c>
      <c r="B21" t="s">
        <v>63</v>
      </c>
      <c r="C21" t="s">
        <v>88</v>
      </c>
      <c r="D21" s="10" t="s">
        <v>15</v>
      </c>
      <c r="E21" s="14">
        <v>174</v>
      </c>
      <c r="F21" t="s">
        <v>89</v>
      </c>
      <c r="G21" t="s">
        <v>74</v>
      </c>
      <c r="H21" s="14">
        <v>1.44</v>
      </c>
      <c r="I21" s="14">
        <f>1.44*174</f>
        <v>250.56</v>
      </c>
      <c r="J21" t="s">
        <v>90</v>
      </c>
      <c r="K21" t="s">
        <v>24</v>
      </c>
      <c r="L21" t="s">
        <v>25</v>
      </c>
      <c r="M21" t="s">
        <v>26</v>
      </c>
    </row>
    <row r="22" spans="1:13" ht="38.25" x14ac:dyDescent="0.2">
      <c r="A22" t="s">
        <v>62</v>
      </c>
      <c r="B22" t="s">
        <v>63</v>
      </c>
      <c r="C22" t="s">
        <v>91</v>
      </c>
      <c r="D22" s="10" t="s">
        <v>15</v>
      </c>
      <c r="E22" s="14">
        <v>1</v>
      </c>
      <c r="F22" t="s">
        <v>92</v>
      </c>
      <c r="G22" t="s">
        <v>93</v>
      </c>
      <c r="H22" s="14">
        <v>1.44</v>
      </c>
      <c r="I22" s="14">
        <v>1.44</v>
      </c>
      <c r="J22" t="s">
        <v>94</v>
      </c>
      <c r="K22" t="s">
        <v>24</v>
      </c>
      <c r="L22" t="s">
        <v>25</v>
      </c>
      <c r="M22" t="s">
        <v>26</v>
      </c>
    </row>
    <row r="23" spans="1:13" ht="38.25" x14ac:dyDescent="0.2">
      <c r="A23" t="s">
        <v>62</v>
      </c>
      <c r="B23" t="s">
        <v>63</v>
      </c>
      <c r="C23" t="s">
        <v>95</v>
      </c>
      <c r="D23" s="10" t="s">
        <v>15</v>
      </c>
      <c r="E23" s="14">
        <v>14</v>
      </c>
      <c r="F23" t="s">
        <v>96</v>
      </c>
      <c r="G23" t="s">
        <v>93</v>
      </c>
      <c r="H23" s="14">
        <v>1.44</v>
      </c>
      <c r="I23" s="14">
        <f>1.44*14</f>
        <v>20.16</v>
      </c>
      <c r="K23" t="s">
        <v>24</v>
      </c>
      <c r="L23" t="s">
        <v>25</v>
      </c>
      <c r="M23" t="s">
        <v>26</v>
      </c>
    </row>
    <row r="24" spans="1:13" ht="38.25" x14ac:dyDescent="0.2">
      <c r="A24" t="s">
        <v>62</v>
      </c>
      <c r="B24" t="s">
        <v>63</v>
      </c>
      <c r="C24" t="s">
        <v>95</v>
      </c>
      <c r="D24" s="10" t="s">
        <v>16</v>
      </c>
      <c r="E24" s="11">
        <v>7</v>
      </c>
      <c r="F24" t="s">
        <v>97</v>
      </c>
      <c r="G24" t="s">
        <v>98</v>
      </c>
      <c r="H24" s="11">
        <v>4812.8</v>
      </c>
      <c r="I24" s="11">
        <f>4812.8*7</f>
        <v>33689.599999999999</v>
      </c>
      <c r="K24" t="s">
        <v>24</v>
      </c>
      <c r="L24" t="s">
        <v>25</v>
      </c>
      <c r="M24" t="s">
        <v>26</v>
      </c>
    </row>
    <row r="25" spans="1:13" ht="38.25" x14ac:dyDescent="0.2">
      <c r="A25" t="s">
        <v>62</v>
      </c>
      <c r="B25" t="s">
        <v>63</v>
      </c>
      <c r="C25" t="s">
        <v>95</v>
      </c>
      <c r="D25" s="10" t="s">
        <v>12</v>
      </c>
      <c r="E25" s="12">
        <v>72</v>
      </c>
      <c r="F25" t="s">
        <v>99</v>
      </c>
      <c r="G25" t="s">
        <v>98</v>
      </c>
      <c r="H25" s="12">
        <v>737</v>
      </c>
      <c r="I25" s="12">
        <f>737*72</f>
        <v>53064</v>
      </c>
      <c r="J25" t="s">
        <v>79</v>
      </c>
      <c r="K25" t="s">
        <v>24</v>
      </c>
      <c r="L25" t="s">
        <v>25</v>
      </c>
      <c r="M25" t="s">
        <v>26</v>
      </c>
    </row>
    <row r="26" spans="1:13" ht="12.75" customHeight="1" thickBot="1" x14ac:dyDescent="0.25"/>
    <row r="27" spans="1:13" ht="12.75" customHeight="1" thickBot="1" x14ac:dyDescent="0.25">
      <c r="E27" s="7" t="s">
        <v>103</v>
      </c>
      <c r="F27" s="9"/>
      <c r="I27" s="24" t="s">
        <v>102</v>
      </c>
      <c r="J27" s="25"/>
    </row>
    <row r="28" spans="1:13" ht="12.75" customHeight="1" thickBot="1" x14ac:dyDescent="0.25">
      <c r="E28" s="6">
        <f>SUM(E2:E25)</f>
        <v>637</v>
      </c>
      <c r="I28" s="2">
        <f>SUM(I2:I25)</f>
        <v>454258.93250399997</v>
      </c>
      <c r="J28" s="3" t="s">
        <v>101</v>
      </c>
    </row>
    <row r="29" spans="1:13" ht="12.75" customHeight="1" thickBot="1" x14ac:dyDescent="0.25">
      <c r="I29" s="4">
        <v>443.61223876952999</v>
      </c>
      <c r="J29" s="5" t="s">
        <v>100</v>
      </c>
    </row>
    <row r="30" spans="1:13" ht="12.75" customHeight="1" thickBot="1" x14ac:dyDescent="0.25">
      <c r="E30" s="23" t="s">
        <v>111</v>
      </c>
    </row>
    <row r="31" spans="1:13" ht="12.75" customHeight="1" thickBot="1" x14ac:dyDescent="0.25">
      <c r="E31" s="22">
        <f>SUM(E12:E25)</f>
        <v>559</v>
      </c>
      <c r="I31" s="26" t="s">
        <v>110</v>
      </c>
      <c r="J31" s="27"/>
    </row>
    <row r="32" spans="1:13" ht="12.75" customHeight="1" x14ac:dyDescent="0.2">
      <c r="I32" s="18">
        <f>SUM(I12:I25)</f>
        <v>375205.75999999995</v>
      </c>
      <c r="J32" s="19" t="s">
        <v>101</v>
      </c>
    </row>
    <row r="33" spans="9:10" ht="12.75" customHeight="1" thickBot="1" x14ac:dyDescent="0.25">
      <c r="I33" s="20">
        <v>366.41</v>
      </c>
      <c r="J33" s="21" t="s">
        <v>100</v>
      </c>
    </row>
    <row r="38" spans="9:10" ht="12.75" customHeight="1" x14ac:dyDescent="0.2">
      <c r="I38" s="8"/>
    </row>
  </sheetData>
  <mergeCells count="2">
    <mergeCell ref="I27:J27"/>
    <mergeCell ref="I31:J31"/>
  </mergeCells>
  <conditionalFormatting sqref="D1:D1048576">
    <cfRule type="containsText" dxfId="4" priority="1" operator="containsText" text="Zip disk">
      <formula>NOT(ISERROR(SEARCH("Zip disk",D1)))</formula>
    </cfRule>
    <cfRule type="containsText" dxfId="3" priority="2" operator="containsText" text="5.25&quot; floppy disk">
      <formula>NOT(ISERROR(SEARCH("5.25"" floppy disk",D1)))</formula>
    </cfRule>
    <cfRule type="containsText" dxfId="2" priority="3" operator="containsText" text="3.5&quot; floppy disk">
      <formula>NOT(ISERROR(SEARCH("3.5"" floppy disk",D1)))</formula>
    </cfRule>
    <cfRule type="containsText" dxfId="1" priority="4" operator="containsText" text="CD">
      <formula>NOT(ISERROR(SEARCH("CD",D1)))</formula>
    </cfRule>
    <cfRule type="containsText" dxfId="0" priority="5" operator="containsText" text="DVD">
      <formula>NOT(ISERROR(SEARCH("DVD",D1)))</formula>
    </cfRule>
  </conditionalFormatting>
  <pageMargins left="0.7" right="0.7" top="0.75" bottom="0.75" header="0.3" footer="0.3"/>
  <pageSetup scale="41" orientation="portrait" r:id="rId1"/>
  <ignoredErrors>
    <ignoredError sqref="E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 on Physical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Julianna Barrera-Gomez</dc:creator>
  <cp:lastModifiedBy>Julianna Barrera-Gomez</cp:lastModifiedBy>
  <dcterms:created xsi:type="dcterms:W3CDTF">2014-04-30T18:38:38Z</dcterms:created>
  <dcterms:modified xsi:type="dcterms:W3CDTF">2014-05-05T13:23:41Z</dcterms:modified>
</cp:coreProperties>
</file>